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2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3" i="1"/>
  <c r="F66" s="1"/>
  <c r="F68" s="1"/>
  <c r="G62"/>
  <c r="G61"/>
  <c r="G52"/>
  <c r="F46"/>
  <c r="L37"/>
  <c r="L38"/>
  <c r="L39"/>
  <c r="L40"/>
  <c r="L41"/>
  <c r="L42"/>
  <c r="L43"/>
  <c r="L44"/>
  <c r="L45"/>
  <c r="L46"/>
  <c r="L36"/>
  <c r="L35"/>
  <c r="K47"/>
  <c r="F39" s="1"/>
  <c r="F34"/>
  <c r="G34" s="1"/>
  <c r="G35" s="1"/>
  <c r="G40" s="1"/>
  <c r="G66" l="1"/>
  <c r="F35"/>
  <c r="F40" s="1"/>
  <c r="F41" s="1"/>
  <c r="F49" s="1"/>
  <c r="F50" s="1"/>
  <c r="F51" s="1"/>
  <c r="G53" s="1"/>
  <c r="L47"/>
  <c r="G39" s="1"/>
  <c r="G41" s="1"/>
  <c r="G49" s="1"/>
  <c r="G50" s="1"/>
  <c r="G51" s="1"/>
  <c r="G57" s="1"/>
  <c r="G67" s="1"/>
  <c r="G68" s="1"/>
  <c r="F69" l="1"/>
  <c r="F71" s="1"/>
  <c r="G69"/>
  <c r="G71" s="1"/>
</calcChain>
</file>

<file path=xl/sharedStrings.xml><?xml version="1.0" encoding="utf-8"?>
<sst xmlns="http://schemas.openxmlformats.org/spreadsheetml/2006/main" count="81" uniqueCount="72">
  <si>
    <t>Small Non-Residential Rebate Energy Analysis Worksheet - Space Heating Equipment</t>
  </si>
  <si>
    <t>1.  Items needed to complete the Energy Analysis Worksheet</t>
  </si>
  <si>
    <t>1.  Description of facility, including square footage and structure.</t>
  </si>
  <si>
    <t>2.  Name and model number of existing equipment.</t>
  </si>
  <si>
    <t>3.  12-Month gas usage.</t>
  </si>
  <si>
    <t>4.  Customer's current cost of gas.</t>
  </si>
  <si>
    <t>5.  Obtain project cost for standard efficiency equipment.</t>
  </si>
  <si>
    <t>6.  Obtain project cost for high efficiency equipment.</t>
  </si>
  <si>
    <t>2.  Instructions</t>
  </si>
  <si>
    <t>1.  Complete description of project in Section I (replace blue text).</t>
  </si>
  <si>
    <t>2.  Complete sections below that are in gray.</t>
  </si>
  <si>
    <t xml:space="preserve"> I. Project Description</t>
  </si>
  <si>
    <t>II. Energy Savings Calculation</t>
  </si>
  <si>
    <t>Baseload Consumption</t>
  </si>
  <si>
    <t xml:space="preserve">CCF </t>
  </si>
  <si>
    <t xml:space="preserve">MCF </t>
  </si>
  <si>
    <t>12-Month Gas Usage Chart**</t>
  </si>
  <si>
    <t>*Non-Heating (base load) gas consumption averaged</t>
  </si>
  <si>
    <t>Usage Month</t>
  </si>
  <si>
    <t>CCF</t>
  </si>
  <si>
    <t>MCF</t>
  </si>
  <si>
    <t>Total Annual Base Load</t>
  </si>
  <si>
    <t>*Base load calculated by averaging consumption during summer months (Jul, Aug &amp; Sep)</t>
  </si>
  <si>
    <t>Heating Consumption</t>
  </si>
  <si>
    <t>Total 12-Month Consumption</t>
  </si>
  <si>
    <t>Base Load</t>
  </si>
  <si>
    <t>Total Heating Consumption</t>
  </si>
  <si>
    <t>*</t>
  </si>
  <si>
    <t>Heating Efficiency Difference</t>
  </si>
  <si>
    <t>AFUE Rating</t>
  </si>
  <si>
    <t>New Equipment Heating Efficiency</t>
  </si>
  <si>
    <t>Standard Equipment Heating Efficiency</t>
  </si>
  <si>
    <t xml:space="preserve">Total Heating Efficiency Difference </t>
  </si>
  <si>
    <t>Total</t>
  </si>
  <si>
    <t>Estimated Gas Savings</t>
  </si>
  <si>
    <t>**12-Month gas usage and customer cost of</t>
  </si>
  <si>
    <t>Existing Annual Heating Consumption</t>
  </si>
  <si>
    <t xml:space="preserve">gas can be obtained by calling National Fuel </t>
  </si>
  <si>
    <t>New Annual Heating Consumption</t>
  </si>
  <si>
    <t>at 1-800-365-3234.</t>
  </si>
  <si>
    <t>Total Estimated Gas Savings (B)</t>
  </si>
  <si>
    <t>Customer Gas Cost**</t>
  </si>
  <si>
    <t>Total Estimated Cost Savings (C)</t>
  </si>
  <si>
    <t>III. Potential Rebate Calculation</t>
  </si>
  <si>
    <t>$25,000 Maximum Incentive Per Project</t>
  </si>
  <si>
    <t>Potential Rebate, lesser of $25,000 or Estimated Gas Savings (B) x $15/MCF</t>
  </si>
  <si>
    <t>IV. Customer Payback for Incremental Cost</t>
  </si>
  <si>
    <t>Project Total Installed Cost</t>
  </si>
  <si>
    <t>Dollar Amount</t>
  </si>
  <si>
    <t>High Efficiency Project Cost</t>
  </si>
  <si>
    <t>Standard Efficiency Project Cost</t>
  </si>
  <si>
    <t>Incremental Cost (A)</t>
  </si>
  <si>
    <t>Customer Payback for Incremental Cost</t>
  </si>
  <si>
    <t>Without Rebate</t>
  </si>
  <si>
    <t>With Rebate</t>
  </si>
  <si>
    <t>Potential Rebate</t>
  </si>
  <si>
    <t>Net Incremental Cost</t>
  </si>
  <si>
    <t>Incremental Cost Payback</t>
  </si>
  <si>
    <t>usage. Consult a professional contractor for exact data.</t>
  </si>
  <si>
    <t xml:space="preserve">              A.  Enter 12-month gas usage, starting with the month of January in Section II - Energy Savings Calculation.</t>
  </si>
  <si>
    <t xml:space="preserve">              B.  Enter customer's cost of gas in CCFs in Section II - Energy Savings Calculation (this can be obtained from</t>
  </si>
  <si>
    <t xml:space="preserve">                   your gas bill or by calling National Fuel).</t>
  </si>
  <si>
    <t xml:space="preserve">              C. Enter project cost and efficiency for high efficiency and standard efficiency units in Section IV - Customer Payback</t>
  </si>
  <si>
    <t xml:space="preserve">                   for Incremental Cost.</t>
  </si>
  <si>
    <r>
      <t xml:space="preserve">Name of Business </t>
    </r>
    <r>
      <rPr>
        <sz val="11"/>
        <color rgb="FF000000"/>
        <rFont val="Century Gothic"/>
        <family val="2"/>
      </rPr>
      <t xml:space="preserve">is a </t>
    </r>
    <r>
      <rPr>
        <b/>
        <sz val="11"/>
        <color rgb="FF558ED5"/>
        <rFont val="Century Gothic"/>
        <family val="2"/>
      </rPr>
      <t xml:space="preserve">facility size, square footage </t>
    </r>
    <r>
      <rPr>
        <sz val="11"/>
        <color rgb="FF000000"/>
        <rFont val="Century Gothic"/>
        <family val="2"/>
      </rPr>
      <t xml:space="preserve">square foot, </t>
    </r>
    <r>
      <rPr>
        <b/>
        <sz val="11"/>
        <color rgb="FF558ED5"/>
        <rFont val="Century Gothic"/>
        <family val="2"/>
      </rPr>
      <t>facility structure, i.e., one story</t>
    </r>
    <r>
      <rPr>
        <b/>
        <i/>
        <sz val="11"/>
        <color rgb="FF000000"/>
        <rFont val="Century Gothic"/>
        <family val="2"/>
      </rPr>
      <t xml:space="preserve"> </t>
    </r>
    <r>
      <rPr>
        <sz val="11"/>
        <color rgb="FF000000"/>
        <rFont val="Century Gothic"/>
        <family val="2"/>
      </rPr>
      <t xml:space="preserve">located in </t>
    </r>
    <r>
      <rPr>
        <b/>
        <sz val="11"/>
        <color rgb="FF558ED5"/>
        <rFont val="Century Gothic"/>
        <family val="2"/>
      </rPr>
      <t>city, state</t>
    </r>
    <r>
      <rPr>
        <sz val="11"/>
        <color rgb="FF000000"/>
        <rFont val="Century Gothic"/>
        <family val="2"/>
      </rPr>
      <t xml:space="preserve">.  The facility had been heated </t>
    </r>
  </si>
  <si>
    <r>
      <t xml:space="preserve">by </t>
    </r>
    <r>
      <rPr>
        <b/>
        <sz val="11"/>
        <color theme="3" tint="0.39997558519241921"/>
        <rFont val="Century Gothic"/>
        <family val="2"/>
      </rPr>
      <t>name and model number of existing equipment that is being replaced</t>
    </r>
    <r>
      <rPr>
        <sz val="11"/>
        <color theme="1"/>
        <rFont val="Century Gothic"/>
        <family val="2"/>
      </rPr>
      <t xml:space="preserve"> with an </t>
    </r>
    <r>
      <rPr>
        <b/>
        <sz val="11"/>
        <color theme="3" tint="0.39997558519241921"/>
        <rFont val="Century Gothic"/>
        <family val="2"/>
      </rPr>
      <t>input rating</t>
    </r>
    <r>
      <rPr>
        <sz val="11"/>
        <color theme="1"/>
        <rFont val="Century Gothic"/>
        <family val="2"/>
      </rPr>
      <t xml:space="preserve"> of input rating.  Based on the age of the equipment </t>
    </r>
  </si>
  <si>
    <r>
      <t xml:space="preserve">and nameplate ratings, the efficiency of the unit was determined to be </t>
    </r>
    <r>
      <rPr>
        <b/>
        <sz val="11"/>
        <color theme="3" tint="0.39997558519241921"/>
        <rFont val="Century Gothic"/>
        <family val="2"/>
      </rPr>
      <t>efficiency of unit being replaced.</t>
    </r>
    <r>
      <rPr>
        <sz val="11"/>
        <color theme="1"/>
        <rFont val="Century Gothic"/>
        <family val="2"/>
      </rPr>
      <t xml:space="preserve"> </t>
    </r>
  </si>
  <si>
    <r>
      <t xml:space="preserve">Name and model number of new equipment </t>
    </r>
    <r>
      <rPr>
        <sz val="11"/>
        <color rgb="FF000000"/>
        <rFont val="Century Gothic"/>
        <family val="2"/>
      </rPr>
      <t xml:space="preserve">replaced the existing equipment.  The new unit is rated at </t>
    </r>
    <r>
      <rPr>
        <b/>
        <sz val="11"/>
        <color rgb="FF558ED5"/>
        <rFont val="Century Gothic"/>
        <family val="2"/>
      </rPr>
      <t xml:space="preserve">efficiency percentage </t>
    </r>
    <r>
      <rPr>
        <sz val="11"/>
        <color rgb="FF000000"/>
        <rFont val="Century Gothic"/>
        <family val="2"/>
      </rPr>
      <t xml:space="preserve">AFUE and the new </t>
    </r>
  </si>
  <si>
    <r>
      <t xml:space="preserve">unit is </t>
    </r>
    <r>
      <rPr>
        <b/>
        <sz val="11"/>
        <color theme="3" tint="0.39997558519241921"/>
        <rFont val="Century Gothic"/>
        <family val="2"/>
      </rPr>
      <t>described new equipment efficiency</t>
    </r>
    <r>
      <rPr>
        <b/>
        <sz val="11"/>
        <color theme="3" tint="0.59999389629810485"/>
        <rFont val="Century Gothic"/>
        <family val="2"/>
      </rPr>
      <t>.</t>
    </r>
  </si>
  <si>
    <r>
      <t xml:space="preserve">Important: </t>
    </r>
    <r>
      <rPr>
        <sz val="9.5"/>
        <color rgb="FF000000"/>
        <rFont val="Century Gothic"/>
        <family val="2"/>
      </rPr>
      <t xml:space="preserve">This worksheet provides an estimated rebate amount. Actual rebate amounts may vary depending on the type of equipment installed, facility size and fuel </t>
    </r>
  </si>
  <si>
    <t xml:space="preserve">                             Equipment Installed Between January 1, 2013 through December 31, 2013</t>
  </si>
  <si>
    <t xml:space="preserve">                             National Fuel Conservation Incentive Program Year 6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</si>
</sst>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.00;[Red]&quot;$&quot;#,##0.00"/>
    <numFmt numFmtId="166" formatCode="#,##0;[Red]#,##0"/>
    <numFmt numFmtId="167" formatCode="&quot;$&quot;#,##0"/>
    <numFmt numFmtId="168" formatCode="#,##0.0"/>
    <numFmt numFmtId="169" formatCode="mmm"/>
    <numFmt numFmtId="170" formatCode="_([$$-409]* #,##0_);_([$$-409]* \(#,##0\);_([$$-409]* &quot;-&quot;??_);_(@_)"/>
    <numFmt numFmtId="171" formatCode="_(* #,##0_);_(* \(#,##0\);_(* &quot;-&quot;??_);_(@_)"/>
  </numFmts>
  <fonts count="36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sz val="10"/>
      <name val="Century Gothic"/>
      <family val="2"/>
    </font>
    <font>
      <sz val="2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0"/>
      <color indexed="9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4"/>
      <name val="Century Gothic"/>
      <family val="2"/>
    </font>
    <font>
      <b/>
      <sz val="12"/>
      <color rgb="FFFF0000"/>
      <name val="Century Gothic"/>
      <family val="2"/>
    </font>
    <font>
      <b/>
      <sz val="12"/>
      <color rgb="FF008080"/>
      <name val="Century Gothic"/>
      <family val="2"/>
    </font>
    <font>
      <b/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b/>
      <i/>
      <sz val="16"/>
      <color rgb="FF008080"/>
      <name val="Century Gothic"/>
      <family val="2"/>
    </font>
    <font>
      <b/>
      <sz val="9"/>
      <color rgb="FFC00000"/>
      <name val="Century Gothic"/>
      <family val="2"/>
    </font>
    <font>
      <b/>
      <sz val="11"/>
      <color theme="3" tint="0.3999755851924192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color rgb="FF558ED5"/>
      <name val="Century Gothic"/>
      <family val="2"/>
    </font>
    <font>
      <b/>
      <i/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3" tint="0.59999389629810485"/>
      <name val="Century Gothic"/>
      <family val="2"/>
    </font>
    <font>
      <sz val="11"/>
      <color indexed="9"/>
      <name val="Century Gothic"/>
      <family val="2"/>
    </font>
    <font>
      <b/>
      <sz val="11"/>
      <color indexed="9"/>
      <name val="Century Gothic"/>
      <family val="2"/>
    </font>
    <font>
      <b/>
      <sz val="11"/>
      <name val="Century Gothic"/>
      <family val="2"/>
    </font>
    <font>
      <b/>
      <sz val="11"/>
      <color indexed="16"/>
      <name val="Century Gothic"/>
      <family val="2"/>
    </font>
    <font>
      <sz val="11"/>
      <name val="Arial"/>
      <family val="2"/>
    </font>
    <font>
      <b/>
      <sz val="11"/>
      <color rgb="FFFF0000"/>
      <name val="Century Gothic"/>
      <family val="2"/>
    </font>
    <font>
      <b/>
      <sz val="9.5"/>
      <color rgb="FF000000"/>
      <name val="Century Gothic"/>
      <family val="2"/>
    </font>
    <font>
      <sz val="9.5"/>
      <color rgb="FF000000"/>
      <name val="Century Gothic"/>
      <family val="2"/>
    </font>
    <font>
      <sz val="9.5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2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55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23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1"/>
    <xf numFmtId="0" fontId="3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0" fontId="14" fillId="0" borderId="0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/>
    <xf numFmtId="4" fontId="12" fillId="0" borderId="0" xfId="1" applyNumberFormat="1" applyFont="1" applyFill="1" applyBorder="1" applyAlignment="1" applyProtection="1"/>
    <xf numFmtId="0" fontId="3" fillId="5" borderId="0" xfId="1" applyNumberFormat="1" applyFont="1" applyFill="1" applyBorder="1" applyAlignment="1" applyProtection="1"/>
    <xf numFmtId="0" fontId="6" fillId="5" borderId="0" xfId="1" applyNumberFormat="1" applyFont="1" applyFill="1" applyBorder="1" applyAlignment="1" applyProtection="1"/>
    <xf numFmtId="0" fontId="15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5" borderId="0" xfId="1" applyNumberFormat="1" applyFont="1" applyFill="1" applyBorder="1" applyAlignment="1" applyProtection="1">
      <alignment horizontal="left"/>
    </xf>
    <xf numFmtId="0" fontId="4" fillId="5" borderId="0" xfId="1" applyNumberFormat="1" applyFont="1" applyFill="1" applyBorder="1" applyAlignment="1" applyProtection="1">
      <alignment horizontal="left"/>
    </xf>
    <xf numFmtId="0" fontId="16" fillId="0" borderId="0" xfId="1" applyFont="1" applyAlignment="1" applyProtection="1">
      <alignment horizontal="left" readingOrder="1"/>
    </xf>
    <xf numFmtId="0" fontId="17" fillId="0" borderId="0" xfId="1" applyFont="1" applyAlignment="1" applyProtection="1">
      <alignment horizontal="left" readingOrder="1"/>
    </xf>
    <xf numFmtId="0" fontId="11" fillId="0" borderId="0" xfId="1" applyNumberFormat="1" applyFont="1" applyFill="1" applyBorder="1" applyAlignment="1" applyProtection="1"/>
    <xf numFmtId="0" fontId="1" fillId="0" borderId="0" xfId="1"/>
    <xf numFmtId="0" fontId="3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4" fontId="3" fillId="0" borderId="0" xfId="1" applyNumberFormat="1" applyFont="1" applyFill="1" applyBorder="1" applyAlignment="1" applyProtection="1"/>
    <xf numFmtId="4" fontId="8" fillId="0" borderId="2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1" fontId="6" fillId="0" borderId="2" xfId="1" applyNumberFormat="1" applyFont="1" applyFill="1" applyBorder="1" applyAlignment="1" applyProtection="1">
      <alignment horizontal="left" indent="1"/>
    </xf>
    <xf numFmtId="1" fontId="6" fillId="0" borderId="0" xfId="1" applyNumberFormat="1" applyFont="1" applyFill="1" applyBorder="1" applyAlignment="1" applyProtection="1">
      <alignment horizontal="left" indent="1"/>
    </xf>
    <xf numFmtId="5" fontId="6" fillId="0" borderId="0" xfId="1" applyNumberFormat="1" applyFont="1" applyFill="1" applyBorder="1" applyAlignment="1" applyProtection="1"/>
    <xf numFmtId="4" fontId="6" fillId="0" borderId="0" xfId="1" applyNumberFormat="1" applyFont="1" applyFill="1" applyBorder="1" applyAlignment="1" applyProtection="1"/>
    <xf numFmtId="0" fontId="8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horizontal="right" indent="1"/>
    </xf>
    <xf numFmtId="4" fontId="6" fillId="0" borderId="0" xfId="1" applyNumberFormat="1" applyFont="1" applyFill="1" applyBorder="1" applyAlignment="1" applyProtection="1">
      <alignment horizontal="right" indent="1"/>
    </xf>
    <xf numFmtId="165" fontId="8" fillId="0" borderId="0" xfId="1" applyNumberFormat="1" applyFont="1" applyFill="1" applyBorder="1" applyAlignment="1" applyProtection="1">
      <alignment horizontal="left" indent="1"/>
    </xf>
    <xf numFmtId="165" fontId="6" fillId="0" borderId="0" xfId="1" applyNumberFormat="1" applyFont="1" applyFill="1" applyBorder="1" applyAlignment="1" applyProtection="1">
      <alignment horizontal="left" indent="1"/>
    </xf>
    <xf numFmtId="0" fontId="6" fillId="0" borderId="0" xfId="1" applyNumberFormat="1" applyFont="1" applyFill="1" applyBorder="1" applyAlignment="1" applyProtection="1">
      <alignment horizontal="left" indent="1"/>
    </xf>
    <xf numFmtId="166" fontId="6" fillId="0" borderId="0" xfId="1" applyNumberFormat="1" applyFont="1" applyFill="1" applyBorder="1" applyAlignment="1" applyProtection="1">
      <alignment horizontal="left" indent="1"/>
    </xf>
    <xf numFmtId="5" fontId="6" fillId="0" borderId="0" xfId="1" applyNumberFormat="1" applyFont="1" applyFill="1" applyBorder="1" applyAlignment="1" applyProtection="1">
      <alignment horizontal="right" indent="1"/>
    </xf>
    <xf numFmtId="8" fontId="6" fillId="0" borderId="0" xfId="1" applyNumberFormat="1" applyFont="1" applyFill="1" applyBorder="1" applyAlignment="1" applyProtection="1">
      <alignment horizontal="left" indent="1"/>
    </xf>
    <xf numFmtId="0" fontId="5" fillId="6" borderId="3" xfId="1" applyNumberFormat="1" applyFont="1" applyFill="1" applyBorder="1" applyAlignment="1" applyProtection="1"/>
    <xf numFmtId="0" fontId="5" fillId="6" borderId="6" xfId="1" applyNumberFormat="1" applyFont="1" applyFill="1" applyBorder="1" applyAlignment="1" applyProtection="1"/>
    <xf numFmtId="0" fontId="5" fillId="6" borderId="7" xfId="1" applyNumberFormat="1" applyFont="1" applyFill="1" applyBorder="1" applyAlignment="1" applyProtection="1"/>
    <xf numFmtId="0" fontId="16" fillId="0" borderId="0" xfId="1" applyFont="1" applyAlignment="1" applyProtection="1">
      <alignment horizontal="left" readingOrder="1"/>
    </xf>
    <xf numFmtId="0" fontId="11" fillId="0" borderId="0" xfId="1" applyNumberFormat="1" applyFont="1" applyFill="1" applyBorder="1" applyAlignment="1" applyProtection="1"/>
    <xf numFmtId="5" fontId="8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/>
    <xf numFmtId="0" fontId="9" fillId="0" borderId="0" xfId="1" applyFont="1"/>
    <xf numFmtId="0" fontId="3" fillId="0" borderId="0" xfId="1" applyFont="1"/>
    <xf numFmtId="0" fontId="22" fillId="0" borderId="0" xfId="1" applyNumberFormat="1" applyFont="1" applyFill="1" applyBorder="1" applyAlignment="1" applyProtection="1"/>
    <xf numFmtId="0" fontId="23" fillId="0" borderId="0" xfId="0" applyFont="1" applyAlignment="1">
      <alignment horizontal="left" readingOrder="1"/>
    </xf>
    <xf numFmtId="0" fontId="25" fillId="0" borderId="0" xfId="0" applyFont="1"/>
    <xf numFmtId="0" fontId="22" fillId="0" borderId="0" xfId="1" applyFont="1"/>
    <xf numFmtId="0" fontId="22" fillId="0" borderId="0" xfId="1" applyNumberFormat="1" applyFont="1" applyFill="1" applyBorder="1" applyAlignment="1" applyProtection="1">
      <alignment horizontal="left"/>
    </xf>
    <xf numFmtId="0" fontId="27" fillId="3" borderId="5" xfId="1" applyNumberFormat="1" applyFont="1" applyFill="1" applyBorder="1" applyAlignment="1" applyProtection="1"/>
    <xf numFmtId="0" fontId="28" fillId="3" borderId="10" xfId="1" applyNumberFormat="1" applyFont="1" applyFill="1" applyBorder="1" applyAlignment="1" applyProtection="1">
      <alignment horizontal="left" vertical="top"/>
    </xf>
    <xf numFmtId="0" fontId="27" fillId="3" borderId="11" xfId="1" applyNumberFormat="1" applyFont="1" applyFill="1" applyBorder="1" applyAlignment="1" applyProtection="1"/>
    <xf numFmtId="4" fontId="29" fillId="6" borderId="1" xfId="1" applyNumberFormat="1" applyFont="1" applyFill="1" applyBorder="1" applyAlignment="1" applyProtection="1">
      <alignment horizontal="center"/>
    </xf>
    <xf numFmtId="0" fontId="29" fillId="0" borderId="0" xfId="1" applyNumberFormat="1" applyFont="1" applyFill="1" applyBorder="1" applyAlignment="1" applyProtection="1"/>
    <xf numFmtId="7" fontId="29" fillId="0" borderId="4" xfId="1" applyNumberFormat="1" applyFont="1" applyFill="1" applyBorder="1" applyAlignment="1" applyProtection="1">
      <alignment horizontal="left" shrinkToFit="1"/>
    </xf>
    <xf numFmtId="1" fontId="29" fillId="0" borderId="4" xfId="1" applyNumberFormat="1" applyFont="1" applyFill="1" applyBorder="1" applyAlignment="1" applyProtection="1">
      <alignment horizontal="left" indent="1"/>
    </xf>
    <xf numFmtId="1" fontId="22" fillId="0" borderId="0" xfId="1" applyNumberFormat="1" applyFont="1" applyFill="1" applyBorder="1" applyAlignment="1" applyProtection="1">
      <alignment horizontal="left" indent="1"/>
    </xf>
    <xf numFmtId="0" fontId="30" fillId="0" borderId="0" xfId="1" applyNumberFormat="1" applyFont="1" applyFill="1" applyBorder="1" applyAlignment="1" applyProtection="1">
      <alignment horizontal="left"/>
    </xf>
    <xf numFmtId="0" fontId="31" fillId="0" borderId="0" xfId="1" applyFont="1"/>
    <xf numFmtId="0" fontId="28" fillId="3" borderId="11" xfId="1" applyNumberFormat="1" applyFont="1" applyFill="1" applyBorder="1" applyAlignment="1" applyProtection="1">
      <alignment vertical="top"/>
    </xf>
    <xf numFmtId="0" fontId="28" fillId="3" borderId="11" xfId="1" applyNumberFormat="1" applyFont="1" applyFill="1" applyBorder="1" applyAlignment="1" applyProtection="1"/>
    <xf numFmtId="5" fontId="22" fillId="0" borderId="0" xfId="1" applyNumberFormat="1" applyFont="1" applyFill="1" applyBorder="1" applyAlignment="1" applyProtection="1"/>
    <xf numFmtId="0" fontId="22" fillId="0" borderId="0" xfId="1" applyNumberFormat="1" applyFont="1" applyFill="1" applyBorder="1" applyAlignment="1" applyProtection="1">
      <alignment horizontal="center"/>
    </xf>
    <xf numFmtId="0" fontId="28" fillId="0" borderId="0" xfId="1" applyNumberFormat="1" applyFont="1" applyFill="1" applyBorder="1" applyAlignment="1" applyProtection="1">
      <alignment vertical="top"/>
    </xf>
    <xf numFmtId="0" fontId="28" fillId="0" borderId="0" xfId="1" applyNumberFormat="1" applyFont="1" applyFill="1" applyBorder="1" applyAlignment="1" applyProtection="1"/>
    <xf numFmtId="167" fontId="29" fillId="0" borderId="0" xfId="1" applyNumberFormat="1" applyFont="1" applyFill="1" applyBorder="1" applyAlignment="1" applyProtection="1">
      <alignment horizontal="center"/>
    </xf>
    <xf numFmtId="170" fontId="32" fillId="0" borderId="8" xfId="1" applyNumberFormat="1" applyFont="1" applyFill="1" applyBorder="1" applyAlignment="1" applyProtection="1">
      <alignment horizontal="left" indent="3"/>
    </xf>
    <xf numFmtId="0" fontId="27" fillId="0" borderId="0" xfId="1" applyNumberFormat="1" applyFont="1" applyFill="1" applyBorder="1" applyAlignment="1" applyProtection="1"/>
    <xf numFmtId="167" fontId="29" fillId="0" borderId="0" xfId="1" applyNumberFormat="1" applyFont="1" applyFill="1" applyBorder="1" applyAlignment="1" applyProtection="1">
      <alignment horizontal="right" indent="1"/>
    </xf>
    <xf numFmtId="0" fontId="22" fillId="0" borderId="0" xfId="1" applyNumberFormat="1" applyFont="1" applyFill="1" applyBorder="1" applyAlignment="1" applyProtection="1">
      <alignment horizontal="right" indent="1"/>
    </xf>
    <xf numFmtId="4" fontId="22" fillId="0" borderId="0" xfId="1" applyNumberFormat="1" applyFont="1" applyFill="1" applyBorder="1" applyAlignment="1" applyProtection="1">
      <alignment horizontal="right" indent="1"/>
    </xf>
    <xf numFmtId="0" fontId="28" fillId="3" borderId="11" xfId="1" applyNumberFormat="1" applyFont="1" applyFill="1" applyBorder="1" applyAlignment="1" applyProtection="1">
      <alignment vertical="center"/>
    </xf>
    <xf numFmtId="0" fontId="22" fillId="0" borderId="13" xfId="1" applyNumberFormat="1" applyFont="1" applyFill="1" applyBorder="1" applyAlignment="1" applyProtection="1">
      <alignment horizontal="right" vertical="center"/>
    </xf>
    <xf numFmtId="0" fontId="22" fillId="0" borderId="14" xfId="1" applyNumberFormat="1" applyFont="1" applyFill="1" applyBorder="1" applyAlignment="1" applyProtection="1">
      <alignment horizontal="right" vertical="center"/>
    </xf>
    <xf numFmtId="0" fontId="22" fillId="0" borderId="15" xfId="1" applyNumberFormat="1" applyFont="1" applyFill="1" applyBorder="1" applyAlignment="1" applyProtection="1">
      <alignment horizontal="right" vertical="center"/>
    </xf>
    <xf numFmtId="0" fontId="28" fillId="3" borderId="5" xfId="1" applyNumberFormat="1" applyFont="1" applyFill="1" applyBorder="1" applyAlignment="1" applyProtection="1"/>
    <xf numFmtId="1" fontId="3" fillId="0" borderId="3" xfId="1" applyNumberFormat="1" applyFont="1" applyFill="1" applyBorder="1" applyAlignment="1" applyProtection="1">
      <alignment horizontal="left" indent="1"/>
    </xf>
    <xf numFmtId="171" fontId="5" fillId="2" borderId="3" xfId="2" applyNumberFormat="1" applyFont="1" applyFill="1" applyBorder="1" applyAlignment="1" applyProtection="1">
      <alignment horizontal="right" indent="1"/>
      <protection locked="0"/>
    </xf>
    <xf numFmtId="1" fontId="3" fillId="0" borderId="3" xfId="1" applyNumberFormat="1" applyFont="1" applyFill="1" applyBorder="1" applyAlignment="1" applyProtection="1">
      <alignment horizontal="right" indent="1"/>
    </xf>
    <xf numFmtId="1" fontId="5" fillId="0" borderId="3" xfId="1" applyNumberFormat="1" applyFont="1" applyFill="1" applyBorder="1" applyAlignment="1" applyProtection="1">
      <alignment horizontal="center"/>
    </xf>
    <xf numFmtId="171" fontId="5" fillId="2" borderId="16" xfId="2" applyNumberFormat="1" applyFont="1" applyFill="1" applyBorder="1" applyAlignment="1" applyProtection="1">
      <alignment horizontal="right" indent="1"/>
      <protection locked="0"/>
    </xf>
    <xf numFmtId="1" fontId="3" fillId="0" borderId="6" xfId="1" applyNumberFormat="1" applyFont="1" applyFill="1" applyBorder="1" applyAlignment="1" applyProtection="1">
      <alignment horizontal="left" indent="1"/>
    </xf>
    <xf numFmtId="171" fontId="5" fillId="2" borderId="17" xfId="2" applyNumberFormat="1" applyFont="1" applyFill="1" applyBorder="1" applyAlignment="1" applyProtection="1">
      <alignment horizontal="right" indent="1"/>
      <protection locked="0"/>
    </xf>
    <xf numFmtId="1" fontId="5" fillId="0" borderId="3" xfId="1" applyNumberFormat="1" applyFont="1" applyFill="1" applyBorder="1" applyAlignment="1" applyProtection="1">
      <alignment horizontal="left" indent="1"/>
    </xf>
    <xf numFmtId="1" fontId="5" fillId="0" borderId="9" xfId="1" applyNumberFormat="1" applyFont="1" applyFill="1" applyBorder="1" applyAlignment="1" applyProtection="1">
      <alignment horizontal="right" indent="1"/>
    </xf>
    <xf numFmtId="1" fontId="3" fillId="0" borderId="9" xfId="1" applyNumberFormat="1" applyFont="1" applyFill="1" applyBorder="1" applyAlignment="1" applyProtection="1">
      <alignment horizontal="center"/>
    </xf>
    <xf numFmtId="1" fontId="3" fillId="0" borderId="12" xfId="1" applyNumberFormat="1" applyFont="1" applyFill="1" applyBorder="1" applyAlignment="1" applyProtection="1">
      <alignment horizontal="center"/>
    </xf>
    <xf numFmtId="1" fontId="5" fillId="0" borderId="12" xfId="1" applyNumberFormat="1" applyFont="1" applyFill="1" applyBorder="1" applyAlignment="1" applyProtection="1">
      <alignment horizontal="center"/>
    </xf>
    <xf numFmtId="1" fontId="3" fillId="0" borderId="3" xfId="1" applyNumberFormat="1" applyFont="1" applyFill="1" applyBorder="1" applyAlignment="1" applyProtection="1">
      <alignment horizontal="center"/>
    </xf>
    <xf numFmtId="9" fontId="5" fillId="7" borderId="9" xfId="1" applyNumberFormat="1" applyFont="1" applyFill="1" applyBorder="1" applyAlignment="1" applyProtection="1">
      <alignment horizontal="center"/>
      <protection locked="0"/>
    </xf>
    <xf numFmtId="9" fontId="5" fillId="7" borderId="3" xfId="1" applyNumberFormat="1" applyFont="1" applyFill="1" applyBorder="1" applyAlignment="1" applyProtection="1">
      <alignment horizontal="center"/>
      <protection locked="0"/>
    </xf>
    <xf numFmtId="9" fontId="3" fillId="0" borderId="3" xfId="1" applyNumberFormat="1" applyFont="1" applyFill="1" applyBorder="1" applyAlignment="1" applyProtection="1">
      <alignment horizontal="center"/>
    </xf>
    <xf numFmtId="164" fontId="5" fillId="2" borderId="3" xfId="1" applyNumberFormat="1" applyFont="1" applyFill="1" applyBorder="1" applyAlignment="1" applyProtection="1">
      <alignment horizontal="center"/>
      <protection locked="0"/>
    </xf>
    <xf numFmtId="164" fontId="3" fillId="0" borderId="3" xfId="1" applyNumberFormat="1" applyFont="1" applyFill="1" applyBorder="1" applyAlignment="1" applyProtection="1">
      <alignment horizontal="center"/>
    </xf>
    <xf numFmtId="167" fontId="5" fillId="8" borderId="3" xfId="1" applyNumberFormat="1" applyFont="1" applyFill="1" applyBorder="1" applyAlignment="1" applyProtection="1">
      <alignment horizontal="center"/>
    </xf>
    <xf numFmtId="167" fontId="5" fillId="0" borderId="3" xfId="1" applyNumberFormat="1" applyFont="1" applyFill="1" applyBorder="1" applyAlignment="1" applyProtection="1">
      <alignment horizontal="center"/>
    </xf>
    <xf numFmtId="167" fontId="5" fillId="2" borderId="1" xfId="1" applyNumberFormat="1" applyFont="1" applyFill="1" applyBorder="1" applyAlignment="1" applyProtection="1">
      <alignment horizontal="center"/>
      <protection locked="0"/>
    </xf>
    <xf numFmtId="9" fontId="5" fillId="0" borderId="9" xfId="1" applyNumberFormat="1" applyFont="1" applyFill="1" applyBorder="1" applyAlignment="1" applyProtection="1">
      <alignment horizontal="center"/>
    </xf>
    <xf numFmtId="9" fontId="5" fillId="0" borderId="3" xfId="1" applyNumberFormat="1" applyFont="1" applyFill="1" applyBorder="1" applyAlignment="1" applyProtection="1">
      <alignment horizontal="center"/>
    </xf>
    <xf numFmtId="167" fontId="5" fillId="0" borderId="1" xfId="1" applyNumberFormat="1" applyFont="1" applyFill="1" applyBorder="1" applyAlignment="1" applyProtection="1">
      <alignment horizontal="center"/>
    </xf>
    <xf numFmtId="167" fontId="3" fillId="0" borderId="3" xfId="1" applyNumberFormat="1" applyFont="1" applyFill="1" applyBorder="1" applyAlignment="1" applyProtection="1">
      <alignment horizontal="center"/>
    </xf>
    <xf numFmtId="168" fontId="3" fillId="0" borderId="3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>
      <alignment horizontal="center"/>
    </xf>
    <xf numFmtId="0" fontId="33" fillId="0" borderId="0" xfId="0" applyFont="1" applyAlignment="1">
      <alignment horizontal="left" readingOrder="1"/>
    </xf>
    <xf numFmtId="0" fontId="35" fillId="0" borderId="0" xfId="1" applyNumberFormat="1" applyFont="1" applyFill="1" applyBorder="1" applyAlignment="1" applyProtection="1"/>
    <xf numFmtId="169" fontId="3" fillId="0" borderId="3" xfId="1" applyNumberFormat="1" applyFont="1" applyFill="1" applyBorder="1" applyAlignment="1" applyProtection="1">
      <alignment horizontal="center"/>
    </xf>
    <xf numFmtId="169" fontId="5" fillId="0" borderId="3" xfId="1" applyNumberFormat="1" applyFont="1" applyFill="1" applyBorder="1" applyAlignment="1" applyProtection="1">
      <alignment horizontal="center"/>
    </xf>
    <xf numFmtId="49" fontId="5" fillId="0" borderId="3" xfId="1" applyNumberFormat="1" applyFont="1" applyFill="1" applyBorder="1" applyAlignment="1" applyProtection="1">
      <alignment horizontal="center"/>
    </xf>
    <xf numFmtId="0" fontId="5" fillId="0" borderId="26" xfId="1" applyNumberFormat="1" applyFont="1" applyFill="1" applyBorder="1" applyAlignment="1" applyProtection="1">
      <alignment horizontal="right" vertical="center"/>
    </xf>
    <xf numFmtId="0" fontId="5" fillId="0" borderId="27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right"/>
    </xf>
    <xf numFmtId="0" fontId="5" fillId="0" borderId="0" xfId="1" applyNumberFormat="1" applyFont="1" applyFill="1" applyBorder="1" applyAlignment="1" applyProtection="1">
      <alignment horizontal="right"/>
    </xf>
    <xf numFmtId="0" fontId="5" fillId="0" borderId="18" xfId="1" applyNumberFormat="1" applyFont="1" applyFill="1" applyBorder="1" applyAlignment="1" applyProtection="1">
      <alignment horizontal="right"/>
    </xf>
    <xf numFmtId="0" fontId="3" fillId="0" borderId="14" xfId="1" applyNumberFormat="1" applyFont="1" applyFill="1" applyBorder="1" applyAlignment="1" applyProtection="1">
      <alignment horizontal="right"/>
    </xf>
    <xf numFmtId="0" fontId="3" fillId="0" borderId="0" xfId="1" applyNumberFormat="1" applyFont="1" applyFill="1" applyBorder="1" applyAlignment="1" applyProtection="1">
      <alignment horizontal="right"/>
    </xf>
    <xf numFmtId="0" fontId="3" fillId="0" borderId="18" xfId="1" applyNumberFormat="1" applyFont="1" applyFill="1" applyBorder="1" applyAlignment="1" applyProtection="1">
      <alignment horizontal="right"/>
    </xf>
    <xf numFmtId="0" fontId="10" fillId="0" borderId="0" xfId="1" applyNumberFormat="1" applyFont="1" applyFill="1" applyBorder="1" applyAlignment="1" applyProtection="1">
      <alignment horizontal="center"/>
    </xf>
    <xf numFmtId="0" fontId="3" fillId="0" borderId="22" xfId="1" applyNumberFormat="1" applyFont="1" applyFill="1" applyBorder="1" applyAlignment="1" applyProtection="1">
      <alignment horizontal="right"/>
    </xf>
    <xf numFmtId="0" fontId="3" fillId="0" borderId="23" xfId="1" applyNumberFormat="1" applyFont="1" applyFill="1" applyBorder="1" applyAlignment="1" applyProtection="1">
      <alignment horizontal="right"/>
    </xf>
    <xf numFmtId="0" fontId="3" fillId="0" borderId="24" xfId="1" applyNumberFormat="1" applyFont="1" applyFill="1" applyBorder="1" applyAlignment="1" applyProtection="1">
      <alignment horizontal="right"/>
    </xf>
    <xf numFmtId="7" fontId="5" fillId="4" borderId="19" xfId="1" applyNumberFormat="1" applyFont="1" applyFill="1" applyBorder="1" applyAlignment="1" applyProtection="1">
      <alignment horizontal="right"/>
    </xf>
    <xf numFmtId="7" fontId="5" fillId="4" borderId="20" xfId="1" applyNumberFormat="1" applyFont="1" applyFill="1" applyBorder="1" applyAlignment="1" applyProtection="1">
      <alignment horizontal="right"/>
    </xf>
    <xf numFmtId="7" fontId="5" fillId="4" borderId="21" xfId="1" applyNumberFormat="1" applyFont="1" applyFill="1" applyBorder="1" applyAlignment="1" applyProtection="1">
      <alignment horizontal="right"/>
    </xf>
    <xf numFmtId="0" fontId="19" fillId="0" borderId="5" xfId="1" applyNumberFormat="1" applyFont="1" applyFill="1" applyBorder="1" applyAlignment="1" applyProtection="1">
      <alignment horizontal="right" vertical="center"/>
    </xf>
    <xf numFmtId="0" fontId="19" fillId="0" borderId="11" xfId="1" applyNumberFormat="1" applyFont="1" applyFill="1" applyBorder="1" applyAlignment="1" applyProtection="1">
      <alignment horizontal="right" vertical="center"/>
    </xf>
    <xf numFmtId="0" fontId="19" fillId="0" borderId="10" xfId="1" applyNumberFormat="1" applyFont="1" applyFill="1" applyBorder="1" applyAlignment="1" applyProtection="1">
      <alignment horizontal="right" vertical="center"/>
    </xf>
    <xf numFmtId="0" fontId="5" fillId="0" borderId="19" xfId="1" applyNumberFormat="1" applyFont="1" applyFill="1" applyBorder="1" applyAlignment="1" applyProtection="1">
      <alignment horizontal="right"/>
    </xf>
    <xf numFmtId="0" fontId="5" fillId="0" borderId="20" xfId="1" applyNumberFormat="1" applyFont="1" applyFill="1" applyBorder="1" applyAlignment="1" applyProtection="1">
      <alignment horizontal="right"/>
    </xf>
    <xf numFmtId="0" fontId="5" fillId="0" borderId="21" xfId="1" applyNumberFormat="1" applyFont="1" applyFill="1" applyBorder="1" applyAlignment="1" applyProtection="1">
      <alignment horizontal="right"/>
    </xf>
    <xf numFmtId="0" fontId="10" fillId="0" borderId="0" xfId="1" applyNumberFormat="1" applyFont="1" applyFill="1" applyBorder="1" applyAlignment="1" applyProtection="1">
      <alignment horizontal="left"/>
    </xf>
    <xf numFmtId="0" fontId="13" fillId="0" borderId="0" xfId="1" applyNumberFormat="1" applyFont="1" applyFill="1" applyBorder="1" applyAlignment="1" applyProtection="1">
      <alignment horizontal="center"/>
    </xf>
    <xf numFmtId="0" fontId="18" fillId="0" borderId="0" xfId="1" applyNumberFormat="1" applyFont="1" applyFill="1" applyBorder="1" applyAlignment="1" applyProtection="1">
      <alignment horizontal="left"/>
    </xf>
    <xf numFmtId="0" fontId="3" fillId="0" borderId="4" xfId="1" applyNumberFormat="1" applyFont="1" applyFill="1" applyBorder="1" applyAlignment="1" applyProtection="1">
      <alignment horizontal="right" vertical="center"/>
    </xf>
    <xf numFmtId="0" fontId="3" fillId="0" borderId="25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right" vertical="center"/>
    </xf>
    <xf numFmtId="0" fontId="3" fillId="0" borderId="18" xfId="1" applyNumberFormat="1" applyFont="1" applyFill="1" applyBorder="1" applyAlignment="1" applyProtection="1">
      <alignment horizontal="right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1581150</xdr:colOff>
      <xdr:row>74</xdr:row>
      <xdr:rowOff>85725</xdr:rowOff>
    </xdr:from>
    <xdr:to>
      <xdr:col>6</xdr:col>
      <xdr:colOff>295275</xdr:colOff>
      <xdr:row>79</xdr:row>
      <xdr:rowOff>114300</xdr:rowOff>
    </xdr:to>
    <xdr:pic>
      <xdr:nvPicPr>
        <xdr:cNvPr id="2" name="Picture 3" descr="fuelforthoughthorzlogo4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15011400"/>
          <a:ext cx="2162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990600</xdr:colOff>
      <xdr:row>0</xdr:row>
      <xdr:rowOff>104775</xdr:rowOff>
    </xdr:from>
    <xdr:to>
      <xdr:col>3</xdr:col>
      <xdr:colOff>1409700</xdr:colOff>
      <xdr:row>2</xdr:row>
      <xdr:rowOff>19050</xdr:rowOff>
    </xdr:to>
    <xdr:pic>
      <xdr:nvPicPr>
        <xdr:cNvPr id="3" name="Picture 4" descr="NFG Color Logo NO WEBSITE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r="72180"/>
        <a:stretch>
          <a:fillRect/>
        </a:stretch>
      </xdr:blipFill>
      <xdr:spPr bwMode="auto">
        <a:xfrm>
          <a:off x="1343025" y="104775"/>
          <a:ext cx="419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78"/>
  <sheetViews>
    <sheetView tabSelected="1" topLeftCell="A25" workbookViewId="0">
      <selection activeCell="F35" sqref="F35"/>
    </sheetView>
  </sheetViews>
  <sheetFormatPr defaultRowHeight="15"/>
  <cols>
    <col min="1" max="1" width="1.140625" customWidth="1"/>
    <col min="2" max="2" width="2.5703125" customWidth="1"/>
    <col min="3" max="3" width="2.7109375" customWidth="1"/>
    <col min="4" max="4" width="29.7109375" customWidth="1"/>
    <col min="5" max="5" width="26.5703125" customWidth="1"/>
    <col min="6" max="6" width="25.140625" customWidth="1"/>
    <col min="7" max="7" width="18.140625" customWidth="1"/>
    <col min="8" max="8" width="2.28515625" customWidth="1"/>
    <col min="9" max="9" width="10.5703125" customWidth="1"/>
    <col min="10" max="10" width="2.42578125" customWidth="1"/>
    <col min="11" max="11" width="11.85546875" customWidth="1"/>
    <col min="12" max="12" width="10" customWidth="1"/>
    <col min="13" max="13" width="4.5703125" customWidth="1"/>
  </cols>
  <sheetData>
    <row r="2" spans="2:13" ht="22.5">
      <c r="B2" s="130" t="s">
        <v>71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2:13" ht="18">
      <c r="B3" s="131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2:13" ht="20.25">
      <c r="B4" s="132" t="s">
        <v>70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2:13" ht="22.5"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2:13" ht="17.25" customHeight="1">
      <c r="B6" s="9" t="s">
        <v>1</v>
      </c>
      <c r="C6" s="4"/>
      <c r="D6" s="1"/>
      <c r="E6" s="1"/>
      <c r="F6" s="1"/>
      <c r="G6" s="1"/>
      <c r="H6" s="1"/>
      <c r="I6" s="1"/>
      <c r="J6" s="10"/>
      <c r="K6" s="10"/>
      <c r="L6" s="1"/>
      <c r="M6" s="1"/>
    </row>
    <row r="7" spans="2:13" ht="15" customHeight="1">
      <c r="B7" s="1"/>
      <c r="C7" s="1"/>
      <c r="D7" s="45" t="s">
        <v>2</v>
      </c>
      <c r="E7" s="1"/>
      <c r="F7" s="1"/>
      <c r="G7" s="1"/>
      <c r="H7" s="1"/>
      <c r="I7" s="1"/>
      <c r="J7" s="10"/>
      <c r="K7" s="10"/>
      <c r="L7" s="1"/>
      <c r="M7" s="1"/>
    </row>
    <row r="8" spans="2:13" ht="15" customHeight="1">
      <c r="B8" s="1"/>
      <c r="C8" s="1"/>
      <c r="D8" s="45" t="s">
        <v>3</v>
      </c>
      <c r="E8" s="1"/>
      <c r="F8" s="1"/>
      <c r="G8" s="1"/>
      <c r="H8" s="1"/>
      <c r="I8" s="1"/>
      <c r="J8" s="10"/>
      <c r="K8" s="10"/>
      <c r="L8" s="1"/>
      <c r="M8" s="1"/>
    </row>
    <row r="9" spans="2:13" ht="15" customHeight="1">
      <c r="B9" s="1"/>
      <c r="C9" s="1"/>
      <c r="D9" s="45" t="s">
        <v>4</v>
      </c>
      <c r="E9" s="1"/>
      <c r="F9" s="1"/>
      <c r="G9" s="1"/>
      <c r="H9" s="1"/>
      <c r="I9" s="1"/>
      <c r="J9" s="10"/>
      <c r="K9" s="10"/>
      <c r="L9" s="1"/>
      <c r="M9" s="1"/>
    </row>
    <row r="10" spans="2:13" ht="15" customHeight="1">
      <c r="B10" s="1"/>
      <c r="C10" s="1"/>
      <c r="D10" s="45" t="s">
        <v>5</v>
      </c>
      <c r="E10" s="1"/>
      <c r="F10" s="1"/>
      <c r="G10" s="1"/>
      <c r="H10" s="1"/>
      <c r="I10" s="1"/>
      <c r="J10" s="10"/>
      <c r="K10" s="10"/>
      <c r="L10" s="1"/>
      <c r="M10" s="1"/>
    </row>
    <row r="11" spans="2:13" ht="15" customHeight="1">
      <c r="B11" s="1"/>
      <c r="C11" s="1"/>
      <c r="D11" s="49" t="s">
        <v>6</v>
      </c>
      <c r="E11" s="1"/>
      <c r="F11" s="1"/>
      <c r="G11" s="1"/>
      <c r="H11" s="1"/>
      <c r="I11" s="1"/>
      <c r="J11" s="10"/>
      <c r="K11" s="10"/>
      <c r="L11" s="1"/>
      <c r="M11" s="1"/>
    </row>
    <row r="12" spans="2:13" ht="15" customHeight="1">
      <c r="B12" s="1"/>
      <c r="C12" s="1"/>
      <c r="D12" s="49" t="s">
        <v>7</v>
      </c>
      <c r="E12" s="1"/>
      <c r="F12" s="1"/>
      <c r="G12" s="1"/>
      <c r="H12" s="1"/>
      <c r="I12" s="1"/>
      <c r="J12" s="3"/>
      <c r="K12" s="3"/>
      <c r="L12" s="1"/>
      <c r="M12" s="1"/>
    </row>
    <row r="13" spans="2:13" ht="15.75">
      <c r="B13" s="1"/>
      <c r="C13" s="1"/>
      <c r="D13" s="1"/>
      <c r="E13" s="1"/>
      <c r="F13" s="1"/>
      <c r="G13" s="1"/>
      <c r="H13" s="1"/>
      <c r="I13" s="1"/>
      <c r="J13" s="3"/>
      <c r="K13" s="3"/>
      <c r="L13" s="1"/>
      <c r="M13" s="1"/>
    </row>
    <row r="14" spans="2:13" ht="17.25" customHeight="1">
      <c r="B14" s="9" t="s">
        <v>8</v>
      </c>
      <c r="C14" s="4"/>
      <c r="D14" s="10"/>
      <c r="E14" s="10"/>
      <c r="F14" s="10"/>
      <c r="G14" s="10"/>
      <c r="H14" s="10"/>
      <c r="I14" s="1"/>
      <c r="J14" s="3"/>
      <c r="K14" s="3"/>
      <c r="L14" s="1"/>
      <c r="M14" s="1"/>
    </row>
    <row r="15" spans="2:13" ht="15" customHeight="1">
      <c r="B15" s="1"/>
      <c r="C15" s="1"/>
      <c r="D15" s="49" t="s">
        <v>9</v>
      </c>
      <c r="E15" s="10"/>
      <c r="F15" s="10"/>
      <c r="G15" s="10"/>
      <c r="H15" s="10"/>
      <c r="I15" s="1"/>
      <c r="J15" s="3"/>
      <c r="K15" s="3"/>
      <c r="L15" s="1"/>
      <c r="M15" s="1"/>
    </row>
    <row r="16" spans="2:13" ht="15" customHeight="1">
      <c r="B16" s="11"/>
      <c r="C16" s="11"/>
      <c r="D16" s="45" t="s">
        <v>10</v>
      </c>
      <c r="E16" s="1"/>
      <c r="F16" s="10"/>
      <c r="G16" s="10"/>
      <c r="H16" s="10"/>
      <c r="I16" s="1"/>
      <c r="J16" s="3"/>
      <c r="K16" s="3"/>
      <c r="L16" s="1"/>
      <c r="M16" s="1"/>
    </row>
    <row r="17" spans="2:13" ht="15" customHeight="1">
      <c r="B17" s="11"/>
      <c r="C17" s="11"/>
      <c r="D17" s="49" t="s">
        <v>59</v>
      </c>
      <c r="E17" s="11"/>
      <c r="F17" s="10"/>
      <c r="G17" s="10"/>
      <c r="H17" s="10"/>
      <c r="I17" s="1"/>
      <c r="J17" s="3"/>
      <c r="K17" s="3"/>
      <c r="L17" s="1"/>
      <c r="M17" s="1"/>
    </row>
    <row r="18" spans="2:13" ht="15" customHeight="1">
      <c r="B18" s="11"/>
      <c r="C18" s="11"/>
      <c r="D18" s="49" t="s">
        <v>60</v>
      </c>
      <c r="E18" s="11"/>
      <c r="F18" s="10"/>
      <c r="G18" s="10"/>
      <c r="H18" s="10"/>
      <c r="I18" s="1"/>
      <c r="J18" s="3"/>
      <c r="K18" s="3"/>
      <c r="L18" s="1"/>
      <c r="M18" s="1"/>
    </row>
    <row r="19" spans="2:13" ht="15" customHeight="1">
      <c r="B19" s="11"/>
      <c r="C19" s="11"/>
      <c r="D19" s="49" t="s">
        <v>61</v>
      </c>
      <c r="E19" s="11"/>
      <c r="F19" s="10"/>
      <c r="G19" s="10"/>
      <c r="H19" s="10"/>
      <c r="I19" s="1"/>
      <c r="J19" s="3"/>
      <c r="K19" s="3"/>
      <c r="L19" s="1"/>
      <c r="M19" s="1"/>
    </row>
    <row r="20" spans="2:13" ht="15" customHeight="1">
      <c r="B20" s="11"/>
      <c r="C20" s="11"/>
      <c r="D20" s="49" t="s">
        <v>62</v>
      </c>
      <c r="E20" s="11"/>
      <c r="F20" s="10"/>
      <c r="G20" s="10"/>
      <c r="H20" s="10"/>
      <c r="I20" s="1"/>
      <c r="J20" s="3"/>
      <c r="K20" s="3"/>
      <c r="L20" s="1"/>
      <c r="M20" s="1"/>
    </row>
    <row r="21" spans="2:13" ht="15" customHeight="1">
      <c r="B21" s="11"/>
      <c r="C21" s="11"/>
      <c r="D21" s="45" t="s">
        <v>63</v>
      </c>
      <c r="E21" s="2"/>
      <c r="F21" s="10"/>
      <c r="G21" s="10"/>
      <c r="H21" s="10"/>
      <c r="I21" s="1"/>
      <c r="J21" s="3"/>
      <c r="K21" s="3"/>
      <c r="L21" s="1"/>
      <c r="M21" s="1"/>
    </row>
    <row r="22" spans="2:13" ht="6.75" customHeight="1">
      <c r="B22" s="12"/>
      <c r="C22" s="12"/>
      <c r="D22" s="12"/>
      <c r="E22" s="7"/>
      <c r="F22" s="13"/>
      <c r="G22" s="13"/>
      <c r="H22" s="13"/>
      <c r="I22" s="7"/>
      <c r="J22" s="8"/>
      <c r="K22" s="8"/>
      <c r="L22" s="7"/>
      <c r="M22" s="7"/>
    </row>
    <row r="23" spans="2:13" ht="16.5">
      <c r="B23" s="14" t="s">
        <v>11</v>
      </c>
      <c r="C23" s="15"/>
      <c r="D23" s="1"/>
      <c r="E23" s="1"/>
      <c r="F23" s="1"/>
      <c r="G23" s="1"/>
      <c r="H23" s="1"/>
      <c r="I23" s="3"/>
      <c r="J23" s="3"/>
      <c r="K23" s="3"/>
      <c r="L23" s="1"/>
      <c r="M23" s="1"/>
    </row>
    <row r="24" spans="2:13" ht="15.75">
      <c r="B24" s="1"/>
      <c r="C24" s="1"/>
      <c r="D24" s="1"/>
      <c r="E24" s="1"/>
      <c r="F24" s="1"/>
      <c r="G24" s="1"/>
      <c r="H24" s="1"/>
      <c r="I24" s="3"/>
      <c r="J24" s="3"/>
      <c r="K24" s="3"/>
      <c r="L24" s="1"/>
      <c r="M24" s="1"/>
    </row>
    <row r="25" spans="2:13" ht="16.5">
      <c r="B25" s="46" t="s">
        <v>64</v>
      </c>
      <c r="C25" s="44"/>
      <c r="D25" s="44"/>
      <c r="E25" s="44"/>
      <c r="F25" s="44"/>
      <c r="G25" s="44"/>
      <c r="H25" s="44"/>
      <c r="I25" s="18"/>
      <c r="J25" s="18"/>
      <c r="K25" s="18"/>
      <c r="L25" s="44"/>
      <c r="M25" s="44"/>
    </row>
    <row r="26" spans="2:13" ht="16.5">
      <c r="B26" s="47" t="s">
        <v>65</v>
      </c>
      <c r="C26" s="44"/>
      <c r="D26" s="44"/>
      <c r="E26" s="44"/>
      <c r="F26" s="44"/>
      <c r="G26" s="44"/>
      <c r="H26" s="44"/>
      <c r="I26" s="18"/>
      <c r="J26" s="18"/>
      <c r="K26" s="18"/>
      <c r="L26" s="44"/>
      <c r="M26" s="44"/>
    </row>
    <row r="27" spans="2:13" ht="16.5">
      <c r="B27" s="47" t="s">
        <v>66</v>
      </c>
      <c r="C27" s="44"/>
      <c r="D27" s="44"/>
      <c r="E27" s="44"/>
      <c r="F27" s="44"/>
      <c r="G27" s="44"/>
      <c r="H27" s="44"/>
      <c r="I27" s="18"/>
      <c r="J27" s="18"/>
      <c r="K27" s="18"/>
      <c r="L27" s="44"/>
      <c r="M27" s="44"/>
    </row>
    <row r="28" spans="2:13" ht="15.75">
      <c r="C28" s="17"/>
      <c r="D28" s="17"/>
      <c r="E28" s="17"/>
      <c r="F28" s="17"/>
      <c r="G28" s="17"/>
      <c r="H28" s="17"/>
      <c r="I28" s="19"/>
      <c r="J28" s="19"/>
      <c r="K28" s="19"/>
      <c r="L28" s="17"/>
      <c r="M28" s="17"/>
    </row>
    <row r="29" spans="2:13" ht="16.5">
      <c r="B29" s="46" t="s">
        <v>67</v>
      </c>
      <c r="C29" s="1"/>
      <c r="D29" s="1"/>
      <c r="E29" s="43"/>
      <c r="F29" s="1"/>
      <c r="G29" s="1"/>
      <c r="H29" s="1"/>
      <c r="I29" s="3"/>
      <c r="J29" s="3"/>
      <c r="K29" s="3"/>
      <c r="L29" s="1"/>
      <c r="M29" s="1"/>
    </row>
    <row r="30" spans="2:13" ht="16.5">
      <c r="B30" s="48" t="s">
        <v>68</v>
      </c>
      <c r="C30" s="1"/>
      <c r="D30" s="1"/>
      <c r="E30" s="1"/>
      <c r="F30" s="1"/>
      <c r="G30" s="1"/>
      <c r="H30" s="1"/>
      <c r="I30" s="3"/>
      <c r="J30" s="3"/>
      <c r="K30" s="3"/>
      <c r="L30" s="1"/>
      <c r="M30" s="1"/>
    </row>
    <row r="31" spans="2:13" ht="15.75">
      <c r="B31" s="1"/>
      <c r="C31" s="1"/>
      <c r="D31" s="1"/>
      <c r="E31" s="1"/>
      <c r="F31" s="1"/>
      <c r="G31" s="1"/>
      <c r="H31" s="1"/>
      <c r="I31" s="3"/>
      <c r="J31" s="3"/>
      <c r="K31" s="3"/>
      <c r="L31" s="1"/>
      <c r="M31" s="1"/>
    </row>
    <row r="32" spans="2:13" ht="17.25">
      <c r="B32" s="16" t="s">
        <v>12</v>
      </c>
      <c r="C32" s="16"/>
      <c r="D32" s="5"/>
      <c r="E32" s="5"/>
      <c r="F32" s="6"/>
      <c r="G32" s="5"/>
      <c r="H32" s="5"/>
      <c r="I32" s="5"/>
      <c r="J32" s="5"/>
      <c r="K32" s="5"/>
      <c r="L32" s="5"/>
      <c r="M32" s="2"/>
    </row>
    <row r="33" spans="2:13" ht="16.5">
      <c r="B33" s="17"/>
      <c r="C33" s="50"/>
      <c r="D33" s="51" t="s">
        <v>13</v>
      </c>
      <c r="E33" s="52"/>
      <c r="F33" s="53" t="s">
        <v>14</v>
      </c>
      <c r="G33" s="53" t="s">
        <v>15</v>
      </c>
      <c r="H33" s="21"/>
      <c r="I33" s="36" t="s">
        <v>16</v>
      </c>
      <c r="J33" s="36"/>
      <c r="K33" s="37"/>
      <c r="L33" s="38"/>
      <c r="M33" s="1"/>
    </row>
    <row r="34" spans="2:13" ht="15.75">
      <c r="B34" s="17"/>
      <c r="C34" s="118" t="s">
        <v>17</v>
      </c>
      <c r="D34" s="119"/>
      <c r="E34" s="120"/>
      <c r="F34" s="86">
        <f>SUM(K41:K43)/3</f>
        <v>333.33333333333331</v>
      </c>
      <c r="G34" s="87">
        <f>F34*0.1</f>
        <v>33.333333333333336</v>
      </c>
      <c r="H34" s="23"/>
      <c r="I34" s="22" t="s">
        <v>18</v>
      </c>
      <c r="J34" s="22"/>
      <c r="K34" s="22" t="s">
        <v>19</v>
      </c>
      <c r="L34" s="22" t="s">
        <v>20</v>
      </c>
      <c r="M34" s="1"/>
    </row>
    <row r="35" spans="2:13" ht="15.75">
      <c r="C35" s="121" t="s">
        <v>21</v>
      </c>
      <c r="D35" s="122"/>
      <c r="E35" s="123"/>
      <c r="F35" s="80">
        <f>F34*12</f>
        <v>4000</v>
      </c>
      <c r="G35" s="88">
        <f>G34*12</f>
        <v>400</v>
      </c>
      <c r="H35" s="23"/>
      <c r="I35" s="106">
        <v>39455</v>
      </c>
      <c r="J35" s="77"/>
      <c r="K35" s="78">
        <v>3250</v>
      </c>
      <c r="L35" s="79">
        <f>K35/10</f>
        <v>325</v>
      </c>
    </row>
    <row r="36" spans="2:13" ht="16.5">
      <c r="C36" s="27" t="s">
        <v>22</v>
      </c>
      <c r="D36" s="55"/>
      <c r="E36" s="55"/>
      <c r="F36" s="56"/>
      <c r="G36" s="57"/>
      <c r="H36" s="24"/>
      <c r="I36" s="106">
        <v>39486</v>
      </c>
      <c r="J36" s="77"/>
      <c r="K36" s="78">
        <v>3000</v>
      </c>
      <c r="L36" s="79">
        <f>K36/10</f>
        <v>300</v>
      </c>
    </row>
    <row r="37" spans="2:13" ht="16.5">
      <c r="C37" s="54"/>
      <c r="D37" s="58"/>
      <c r="E37" s="45"/>
      <c r="F37" s="45"/>
      <c r="G37" s="59"/>
      <c r="H37" s="24"/>
      <c r="I37" s="106">
        <v>39515</v>
      </c>
      <c r="J37" s="77"/>
      <c r="K37" s="78">
        <v>1500</v>
      </c>
      <c r="L37" s="79">
        <f t="shared" ref="L37:L46" si="0">K37/10</f>
        <v>150</v>
      </c>
    </row>
    <row r="38" spans="2:13" ht="16.5">
      <c r="C38" s="50"/>
      <c r="D38" s="60" t="s">
        <v>23</v>
      </c>
      <c r="E38" s="61"/>
      <c r="F38" s="53" t="s">
        <v>14</v>
      </c>
      <c r="G38" s="53" t="s">
        <v>20</v>
      </c>
      <c r="H38" s="24"/>
      <c r="I38" s="106">
        <v>39546</v>
      </c>
      <c r="J38" s="77"/>
      <c r="K38" s="78">
        <v>1000</v>
      </c>
      <c r="L38" s="79">
        <f t="shared" si="0"/>
        <v>100</v>
      </c>
    </row>
    <row r="39" spans="2:13" ht="15.75">
      <c r="C39" s="118" t="s">
        <v>24</v>
      </c>
      <c r="D39" s="119"/>
      <c r="E39" s="120"/>
      <c r="F39" s="86">
        <f>K47</f>
        <v>17500</v>
      </c>
      <c r="G39" s="86">
        <f>L47</f>
        <v>1750</v>
      </c>
      <c r="H39" s="24"/>
      <c r="I39" s="106">
        <v>39576</v>
      </c>
      <c r="J39" s="77"/>
      <c r="K39" s="78">
        <v>750</v>
      </c>
      <c r="L39" s="79">
        <f t="shared" si="0"/>
        <v>75</v>
      </c>
    </row>
    <row r="40" spans="2:13">
      <c r="C40" s="114" t="s">
        <v>25</v>
      </c>
      <c r="D40" s="115"/>
      <c r="E40" s="116"/>
      <c r="F40" s="89">
        <f>F35</f>
        <v>4000</v>
      </c>
      <c r="G40" s="89">
        <f>G35</f>
        <v>400</v>
      </c>
      <c r="H40" s="17"/>
      <c r="I40" s="106">
        <v>39607</v>
      </c>
      <c r="J40" s="77"/>
      <c r="K40" s="78">
        <v>500</v>
      </c>
      <c r="L40" s="79">
        <f t="shared" si="0"/>
        <v>50</v>
      </c>
    </row>
    <row r="41" spans="2:13" ht="15.75">
      <c r="C41" s="121" t="s">
        <v>26</v>
      </c>
      <c r="D41" s="122"/>
      <c r="E41" s="123"/>
      <c r="F41" s="80">
        <f>F39-F40</f>
        <v>13500</v>
      </c>
      <c r="G41" s="80">
        <f>G39-G40</f>
        <v>1350</v>
      </c>
      <c r="H41" s="25"/>
      <c r="I41" s="107">
        <v>39637</v>
      </c>
      <c r="J41" s="80" t="s">
        <v>27</v>
      </c>
      <c r="K41" s="78">
        <v>250</v>
      </c>
      <c r="L41" s="79">
        <f t="shared" si="0"/>
        <v>25</v>
      </c>
    </row>
    <row r="42" spans="2:13" ht="16.5">
      <c r="C42" s="59"/>
      <c r="D42" s="45"/>
      <c r="E42" s="45"/>
      <c r="F42" s="45"/>
      <c r="G42" s="45"/>
      <c r="H42" s="25"/>
      <c r="I42" s="107">
        <v>39668</v>
      </c>
      <c r="J42" s="80" t="s">
        <v>27</v>
      </c>
      <c r="K42" s="78">
        <v>250</v>
      </c>
      <c r="L42" s="79">
        <f t="shared" si="0"/>
        <v>25</v>
      </c>
    </row>
    <row r="43" spans="2:13" ht="16.5">
      <c r="C43" s="50"/>
      <c r="D43" s="60" t="s">
        <v>28</v>
      </c>
      <c r="E43" s="61"/>
      <c r="F43" s="53" t="s">
        <v>29</v>
      </c>
      <c r="G43" s="45"/>
      <c r="H43" s="19"/>
      <c r="I43" s="107">
        <v>39699</v>
      </c>
      <c r="J43" s="80" t="s">
        <v>27</v>
      </c>
      <c r="K43" s="78">
        <v>500</v>
      </c>
      <c r="L43" s="79">
        <f t="shared" si="0"/>
        <v>50</v>
      </c>
    </row>
    <row r="44" spans="2:13" ht="16.5">
      <c r="C44" s="118" t="s">
        <v>30</v>
      </c>
      <c r="D44" s="119"/>
      <c r="E44" s="120"/>
      <c r="F44" s="90">
        <v>0.95</v>
      </c>
      <c r="G44" s="62"/>
      <c r="H44" s="25"/>
      <c r="I44" s="106">
        <v>39729</v>
      </c>
      <c r="J44" s="77"/>
      <c r="K44" s="78">
        <v>1000</v>
      </c>
      <c r="L44" s="79">
        <f t="shared" si="0"/>
        <v>100</v>
      </c>
    </row>
    <row r="45" spans="2:13" ht="16.5">
      <c r="C45" s="114" t="s">
        <v>31</v>
      </c>
      <c r="D45" s="115"/>
      <c r="E45" s="116"/>
      <c r="F45" s="91">
        <v>0.8</v>
      </c>
      <c r="G45" s="62"/>
      <c r="H45" s="19"/>
      <c r="I45" s="106">
        <v>39760</v>
      </c>
      <c r="J45" s="77"/>
      <c r="K45" s="81">
        <v>2500</v>
      </c>
      <c r="L45" s="79">
        <f t="shared" si="0"/>
        <v>250</v>
      </c>
    </row>
    <row r="46" spans="2:13" ht="16.5">
      <c r="C46" s="121" t="s">
        <v>32</v>
      </c>
      <c r="D46" s="122"/>
      <c r="E46" s="123"/>
      <c r="F46" s="92">
        <f>F44-F45</f>
        <v>0.14999999999999991</v>
      </c>
      <c r="G46" s="62"/>
      <c r="H46" s="19"/>
      <c r="I46" s="106">
        <v>39790</v>
      </c>
      <c r="J46" s="82"/>
      <c r="K46" s="83">
        <v>3000</v>
      </c>
      <c r="L46" s="79">
        <f t="shared" si="0"/>
        <v>300</v>
      </c>
    </row>
    <row r="47" spans="2:13" ht="16.5">
      <c r="C47" s="59"/>
      <c r="D47" s="45"/>
      <c r="E47" s="45"/>
      <c r="F47" s="63"/>
      <c r="G47" s="62"/>
      <c r="H47" s="25"/>
      <c r="I47" s="108" t="s">
        <v>33</v>
      </c>
      <c r="J47" s="84"/>
      <c r="K47" s="85">
        <f>SUM(K35:K46)</f>
        <v>17500</v>
      </c>
      <c r="L47" s="85">
        <f>K47/10</f>
        <v>1750</v>
      </c>
    </row>
    <row r="48" spans="2:13" ht="16.5">
      <c r="C48" s="50"/>
      <c r="D48" s="60" t="s">
        <v>34</v>
      </c>
      <c r="E48" s="61"/>
      <c r="F48" s="53" t="s">
        <v>14</v>
      </c>
      <c r="G48" s="53" t="s">
        <v>20</v>
      </c>
      <c r="H48" s="25"/>
      <c r="I48" s="41" t="s">
        <v>35</v>
      </c>
      <c r="J48" s="19"/>
      <c r="K48" s="19"/>
      <c r="L48" s="17"/>
    </row>
    <row r="49" spans="2:12" ht="15.75">
      <c r="C49" s="118" t="s">
        <v>36</v>
      </c>
      <c r="D49" s="119"/>
      <c r="E49" s="120"/>
      <c r="F49" s="89">
        <f>F41</f>
        <v>13500</v>
      </c>
      <c r="G49" s="89">
        <f>G41</f>
        <v>1350</v>
      </c>
      <c r="H49" s="25"/>
      <c r="I49" s="41" t="s">
        <v>37</v>
      </c>
      <c r="J49" s="19"/>
      <c r="K49" s="19"/>
      <c r="L49" s="17"/>
    </row>
    <row r="50" spans="2:12" ht="15.75">
      <c r="C50" s="114" t="s">
        <v>38</v>
      </c>
      <c r="D50" s="115"/>
      <c r="E50" s="116"/>
      <c r="F50" s="89">
        <f>F49*F45/F44</f>
        <v>11368.42105263158</v>
      </c>
      <c r="G50" s="89">
        <f>G49*F45/F44</f>
        <v>1136.8421052631579</v>
      </c>
      <c r="H50" s="25"/>
      <c r="I50" s="41" t="s">
        <v>39</v>
      </c>
      <c r="J50" s="19"/>
      <c r="K50" s="19"/>
      <c r="L50" s="17"/>
    </row>
    <row r="51" spans="2:12" ht="15.75">
      <c r="B51" s="17"/>
      <c r="C51" s="111" t="s">
        <v>40</v>
      </c>
      <c r="D51" s="112"/>
      <c r="E51" s="113"/>
      <c r="F51" s="80">
        <f>F49-F50</f>
        <v>2131.5789473684199</v>
      </c>
      <c r="G51" s="80">
        <f>G49-G50</f>
        <v>213.15789473684208</v>
      </c>
      <c r="H51" s="25"/>
      <c r="I51" s="25"/>
      <c r="J51" s="19"/>
      <c r="K51" s="19"/>
    </row>
    <row r="52" spans="2:12" ht="15.75">
      <c r="B52" s="17"/>
      <c r="C52" s="114" t="s">
        <v>41</v>
      </c>
      <c r="D52" s="115"/>
      <c r="E52" s="116"/>
      <c r="F52" s="93">
        <v>0.95699999999999996</v>
      </c>
      <c r="G52" s="94">
        <f>F52*10</f>
        <v>9.57</v>
      </c>
      <c r="H52" s="25"/>
      <c r="I52" s="25"/>
      <c r="J52" s="19"/>
      <c r="K52" s="19"/>
    </row>
    <row r="53" spans="2:12" ht="15.75">
      <c r="B53" s="17"/>
      <c r="C53" s="127" t="s">
        <v>42</v>
      </c>
      <c r="D53" s="128"/>
      <c r="E53" s="129"/>
      <c r="F53" s="95"/>
      <c r="G53" s="96">
        <f>F51*F52</f>
        <v>2039.9210526315778</v>
      </c>
      <c r="H53" s="25"/>
      <c r="I53" s="25"/>
      <c r="J53" s="19"/>
      <c r="K53" s="19"/>
    </row>
    <row r="54" spans="2:12" ht="16.5">
      <c r="B54" s="17"/>
      <c r="C54" s="59"/>
      <c r="D54" s="45"/>
      <c r="E54" s="45"/>
      <c r="F54" s="45"/>
      <c r="G54" s="62"/>
      <c r="H54" s="25"/>
      <c r="I54" s="25"/>
      <c r="J54" s="19"/>
      <c r="K54" s="19"/>
    </row>
    <row r="55" spans="2:12" ht="16.5">
      <c r="B55" s="40" t="s">
        <v>43</v>
      </c>
      <c r="C55" s="54"/>
      <c r="D55" s="64"/>
      <c r="E55" s="65"/>
      <c r="F55" s="66"/>
      <c r="G55" s="45"/>
      <c r="H55" s="26"/>
      <c r="I55" s="26"/>
      <c r="J55" s="26"/>
      <c r="K55" s="26"/>
    </row>
    <row r="56" spans="2:12" ht="16.5">
      <c r="B56" s="17"/>
      <c r="C56" s="50"/>
      <c r="D56" s="60" t="s">
        <v>44</v>
      </c>
      <c r="E56" s="61"/>
      <c r="F56" s="50"/>
      <c r="G56" s="50"/>
      <c r="H56" s="26"/>
      <c r="I56" s="26"/>
      <c r="J56" s="26"/>
      <c r="K56" s="26"/>
    </row>
    <row r="57" spans="2:12" ht="16.5" thickBot="1">
      <c r="B57" s="17"/>
      <c r="C57" s="124" t="s">
        <v>45</v>
      </c>
      <c r="D57" s="125"/>
      <c r="E57" s="125"/>
      <c r="F57" s="126"/>
      <c r="G57" s="67">
        <f>IF(15*G51&lt;25000,15*G51,25000)</f>
        <v>3197.3684210526312</v>
      </c>
      <c r="H57" s="26"/>
      <c r="I57" s="17"/>
      <c r="J57" s="27"/>
      <c r="K57" s="27"/>
    </row>
    <row r="58" spans="2:12" ht="17.25" thickTop="1">
      <c r="B58" s="42"/>
      <c r="C58" s="68"/>
      <c r="D58" s="64"/>
      <c r="E58" s="65"/>
      <c r="F58" s="69"/>
      <c r="G58" s="70"/>
      <c r="H58" s="19"/>
      <c r="I58" s="19"/>
      <c r="J58" s="19"/>
      <c r="K58" s="19"/>
    </row>
    <row r="59" spans="2:12" ht="16.5">
      <c r="B59" s="40" t="s">
        <v>46</v>
      </c>
      <c r="C59" s="54"/>
      <c r="D59" s="64"/>
      <c r="E59" s="65"/>
      <c r="F59" s="66"/>
      <c r="G59" s="71"/>
      <c r="H59" s="19"/>
      <c r="I59" s="19"/>
      <c r="J59" s="19"/>
      <c r="K59" s="19"/>
    </row>
    <row r="60" spans="2:12" ht="16.5">
      <c r="B60" s="39"/>
      <c r="C60" s="72" t="s">
        <v>47</v>
      </c>
      <c r="D60" s="72"/>
      <c r="E60" s="72"/>
      <c r="F60" s="53" t="s">
        <v>48</v>
      </c>
      <c r="G60" s="53" t="s">
        <v>29</v>
      </c>
      <c r="H60" s="17"/>
      <c r="I60" s="19"/>
      <c r="J60" s="19"/>
      <c r="K60" s="19"/>
    </row>
    <row r="61" spans="2:12" ht="16.5">
      <c r="B61" s="17"/>
      <c r="C61" s="73"/>
      <c r="D61" s="133" t="s">
        <v>49</v>
      </c>
      <c r="E61" s="134"/>
      <c r="F61" s="97">
        <v>15000</v>
      </c>
      <c r="G61" s="98">
        <f>F44</f>
        <v>0.95</v>
      </c>
      <c r="H61" s="17"/>
      <c r="I61" s="17"/>
      <c r="J61" s="19"/>
      <c r="K61" s="19"/>
    </row>
    <row r="62" spans="2:12" ht="16.5">
      <c r="B62" s="17"/>
      <c r="C62" s="74"/>
      <c r="D62" s="135" t="s">
        <v>50</v>
      </c>
      <c r="E62" s="136"/>
      <c r="F62" s="97">
        <v>7500</v>
      </c>
      <c r="G62" s="99">
        <f>F45</f>
        <v>0.8</v>
      </c>
      <c r="H62" s="17"/>
      <c r="I62" s="17"/>
      <c r="J62" s="19"/>
      <c r="K62" s="19"/>
    </row>
    <row r="63" spans="2:12" ht="16.5">
      <c r="B63" s="17"/>
      <c r="C63" s="75"/>
      <c r="D63" s="109" t="s">
        <v>51</v>
      </c>
      <c r="E63" s="110"/>
      <c r="F63" s="100">
        <f>F61-F62</f>
        <v>7500</v>
      </c>
      <c r="G63" s="43"/>
      <c r="H63" s="17"/>
      <c r="I63" s="19"/>
      <c r="J63" s="19"/>
      <c r="K63" s="19"/>
    </row>
    <row r="64" spans="2:12" ht="15.75">
      <c r="B64" s="17"/>
      <c r="C64" s="59"/>
      <c r="D64" s="59"/>
      <c r="E64" s="59"/>
      <c r="F64" s="59"/>
      <c r="G64" s="59"/>
      <c r="H64" s="17"/>
      <c r="I64" s="19"/>
      <c r="J64" s="19"/>
      <c r="K64" s="19"/>
    </row>
    <row r="65" spans="2:11" ht="15.75">
      <c r="B65" s="19"/>
      <c r="C65" s="76" t="s">
        <v>52</v>
      </c>
      <c r="D65" s="60"/>
      <c r="E65" s="61"/>
      <c r="F65" s="53" t="s">
        <v>53</v>
      </c>
      <c r="G65" s="53" t="s">
        <v>54</v>
      </c>
      <c r="H65" s="19"/>
      <c r="I65" s="19"/>
      <c r="J65" s="19"/>
      <c r="K65" s="19"/>
    </row>
    <row r="66" spans="2:11" ht="15.75">
      <c r="B66" s="19"/>
      <c r="C66" s="118" t="s">
        <v>51</v>
      </c>
      <c r="D66" s="119"/>
      <c r="E66" s="120"/>
      <c r="F66" s="101">
        <f>F63</f>
        <v>7500</v>
      </c>
      <c r="G66" s="101">
        <f>F63</f>
        <v>7500</v>
      </c>
      <c r="H66" s="19"/>
      <c r="I66" s="19"/>
      <c r="J66" s="19"/>
      <c r="K66" s="19"/>
    </row>
    <row r="67" spans="2:11" ht="15.75">
      <c r="B67" s="19"/>
      <c r="C67" s="114" t="s">
        <v>55</v>
      </c>
      <c r="D67" s="115"/>
      <c r="E67" s="116"/>
      <c r="F67" s="101">
        <v>0</v>
      </c>
      <c r="G67" s="101">
        <f>G57</f>
        <v>3197.3684210526312</v>
      </c>
      <c r="H67" s="28"/>
      <c r="I67" s="28"/>
      <c r="J67" s="28"/>
      <c r="K67" s="30"/>
    </row>
    <row r="68" spans="2:11" ht="15.75">
      <c r="B68" s="19"/>
      <c r="C68" s="111" t="s">
        <v>56</v>
      </c>
      <c r="D68" s="112"/>
      <c r="E68" s="113"/>
      <c r="F68" s="96">
        <f>F66-F67</f>
        <v>7500</v>
      </c>
      <c r="G68" s="96">
        <f>G66-G67</f>
        <v>4302.6315789473683</v>
      </c>
      <c r="H68" s="29"/>
      <c r="I68" s="29"/>
      <c r="J68" s="29"/>
      <c r="K68" s="31"/>
    </row>
    <row r="69" spans="2:11" ht="15.75">
      <c r="B69" s="19"/>
      <c r="C69" s="114" t="s">
        <v>42</v>
      </c>
      <c r="D69" s="115"/>
      <c r="E69" s="116"/>
      <c r="F69" s="101">
        <f>G53</f>
        <v>2039.9210526315778</v>
      </c>
      <c r="G69" s="101">
        <f>G53</f>
        <v>2039.9210526315778</v>
      </c>
      <c r="H69" s="28"/>
      <c r="I69" s="28"/>
      <c r="J69" s="28"/>
      <c r="K69" s="31"/>
    </row>
    <row r="70" spans="2:11" ht="15.75" hidden="1">
      <c r="B70" s="19"/>
      <c r="C70" s="111"/>
      <c r="D70" s="112"/>
      <c r="E70" s="113"/>
      <c r="F70" s="102">
        <v>15.2</v>
      </c>
      <c r="G70" s="102">
        <v>13.8</v>
      </c>
      <c r="H70" s="28"/>
      <c r="I70" s="28"/>
      <c r="J70" s="28"/>
      <c r="K70" s="31"/>
    </row>
    <row r="71" spans="2:11" ht="15.75">
      <c r="B71" s="19"/>
      <c r="C71" s="127" t="s">
        <v>57</v>
      </c>
      <c r="D71" s="128"/>
      <c r="E71" s="129"/>
      <c r="F71" s="103" t="str">
        <f>TEXT(F68/F69,"0.#")&amp;" Years"</f>
        <v>3.7 Years</v>
      </c>
      <c r="G71" s="103" t="str">
        <f>TEXT(G68/G69,"0.#")&amp;" Years"</f>
        <v>2.1 Years</v>
      </c>
      <c r="H71" s="29"/>
      <c r="I71" s="29"/>
      <c r="J71" s="29"/>
      <c r="K71" s="31"/>
    </row>
    <row r="72" spans="2:11" ht="15.75">
      <c r="B72" s="19"/>
      <c r="C72" s="19"/>
      <c r="D72" s="18"/>
      <c r="E72" s="19"/>
      <c r="F72" s="19"/>
      <c r="G72" s="19"/>
      <c r="H72" s="29"/>
      <c r="I72" s="29"/>
      <c r="J72" s="29"/>
      <c r="K72" s="32"/>
    </row>
    <row r="73" spans="2:11" ht="15.75">
      <c r="B73" s="18"/>
      <c r="C73" s="104" t="s">
        <v>69</v>
      </c>
      <c r="D73" s="19"/>
      <c r="E73" s="18"/>
      <c r="F73" s="20"/>
      <c r="G73" s="19"/>
      <c r="H73" s="29"/>
      <c r="I73" s="29"/>
      <c r="J73" s="29"/>
      <c r="K73" s="33"/>
    </row>
    <row r="74" spans="2:11" ht="15.75">
      <c r="B74" s="18"/>
      <c r="C74" s="105" t="s">
        <v>58</v>
      </c>
      <c r="D74" s="19"/>
      <c r="E74" s="18"/>
      <c r="F74" s="20"/>
      <c r="G74" s="19"/>
      <c r="H74" s="29"/>
      <c r="I74" s="29"/>
      <c r="J74" s="29"/>
      <c r="K74" s="30"/>
    </row>
    <row r="75" spans="2:11" ht="15.75">
      <c r="B75" s="18"/>
      <c r="C75" s="18"/>
      <c r="D75" s="18"/>
      <c r="E75" s="18"/>
      <c r="F75" s="20"/>
      <c r="G75" s="18"/>
      <c r="H75" s="34"/>
      <c r="I75" s="28"/>
      <c r="J75" s="28"/>
      <c r="K75" s="35"/>
    </row>
    <row r="76" spans="2:11" ht="15.75">
      <c r="B76" s="18"/>
      <c r="C76" s="18"/>
      <c r="D76" s="18"/>
      <c r="E76" s="18"/>
      <c r="F76" s="20"/>
      <c r="G76" s="18"/>
      <c r="H76" s="28"/>
      <c r="I76" s="28"/>
      <c r="J76" s="28"/>
      <c r="K76" s="30"/>
    </row>
    <row r="77" spans="2:11" ht="15.75">
      <c r="B77" s="18"/>
      <c r="C77" s="18"/>
      <c r="D77" s="18"/>
      <c r="E77" s="18"/>
      <c r="F77" s="20"/>
      <c r="G77" s="18"/>
      <c r="H77" s="19"/>
      <c r="I77" s="25"/>
      <c r="J77" s="19"/>
      <c r="K77" s="19"/>
    </row>
    <row r="78" spans="2:11" ht="15.75">
      <c r="B78" s="18"/>
      <c r="C78" s="18"/>
      <c r="D78" s="18"/>
      <c r="E78" s="18"/>
      <c r="F78" s="20"/>
      <c r="G78" s="18"/>
      <c r="H78" s="19"/>
      <c r="I78" s="19"/>
      <c r="J78" s="19"/>
      <c r="K78" s="19"/>
    </row>
  </sheetData>
  <mergeCells count="27">
    <mergeCell ref="C70:E70"/>
    <mergeCell ref="C71:E71"/>
    <mergeCell ref="B2:M2"/>
    <mergeCell ref="B3:M3"/>
    <mergeCell ref="B4:M4"/>
    <mergeCell ref="C50:E50"/>
    <mergeCell ref="C51:E51"/>
    <mergeCell ref="C52:E52"/>
    <mergeCell ref="C66:E66"/>
    <mergeCell ref="C67:E67"/>
    <mergeCell ref="C40:E40"/>
    <mergeCell ref="C41:E41"/>
    <mergeCell ref="C44:E44"/>
    <mergeCell ref="C45:E45"/>
    <mergeCell ref="D61:E61"/>
    <mergeCell ref="D62:E62"/>
    <mergeCell ref="D63:E63"/>
    <mergeCell ref="C68:E68"/>
    <mergeCell ref="C69:E69"/>
    <mergeCell ref="B5:M5"/>
    <mergeCell ref="C34:E34"/>
    <mergeCell ref="C35:E35"/>
    <mergeCell ref="C39:E39"/>
    <mergeCell ref="C57:F57"/>
    <mergeCell ref="C53:E53"/>
    <mergeCell ref="C46:E46"/>
    <mergeCell ref="C49:E49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National Fuel Gas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Mcilwain</dc:creator>
  <cp:lastModifiedBy>Kimberly Mcilwain</cp:lastModifiedBy>
  <cp:lastPrinted>2012-10-24T14:43:11Z</cp:lastPrinted>
  <dcterms:created xsi:type="dcterms:W3CDTF">2012-10-24T13:42:24Z</dcterms:created>
  <dcterms:modified xsi:type="dcterms:W3CDTF">2012-11-08T15:16:31Z</dcterms:modified>
</cp:coreProperties>
</file>